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Grafico1" sheetId="1" r:id="rId1"/>
    <sheet name="Grafico2" sheetId="2" r:id="rId2"/>
    <sheet name="Grafico3" sheetId="3" r:id="rId3"/>
    <sheet name="Foglio4" sheetId="4" r:id="rId4"/>
    <sheet name="Foglio5" sheetId="5" r:id="rId5"/>
    <sheet name="Grafico4" sheetId="6" r:id="rId6"/>
    <sheet name="Grafico5" sheetId="7" r:id="rId7"/>
    <sheet name="Grafico6" sheetId="8" r:id="rId8"/>
    <sheet name="Foglio6" sheetId="9" r:id="rId9"/>
    <sheet name="Grafico7" sheetId="10" r:id="rId10"/>
    <sheet name="Foglio7" sheetId="11" r:id="rId11"/>
    <sheet name="Foglio1" sheetId="12" r:id="rId12"/>
    <sheet name="Foglio2" sheetId="13" r:id="rId13"/>
    <sheet name="Foglio3" sheetId="14" r:id="rId14"/>
  </sheets>
  <definedNames/>
  <calcPr fullCalcOnLoad="1"/>
</workbook>
</file>

<file path=xl/sharedStrings.xml><?xml version="1.0" encoding="utf-8"?>
<sst xmlns="http://schemas.openxmlformats.org/spreadsheetml/2006/main" count="80" uniqueCount="41">
  <si>
    <t>R</t>
  </si>
  <si>
    <t>T</t>
  </si>
  <si>
    <t>-7,10755541937829E-002</t>
  </si>
  <si>
    <t>-27,2135336805056+139,585780214605i</t>
  </si>
  <si>
    <t>-63,5428152061619-25,4940615262261i</t>
  </si>
  <si>
    <t>17,2874493504548-28,2716066637069i</t>
  </si>
  <si>
    <t>12,3115435735049+12,5333359744504i</t>
  </si>
  <si>
    <t>-10,0960048198619+6,23174671897156i</t>
  </si>
  <si>
    <t>-2,49019897681721-6,09395967813206i</t>
  </si>
  <si>
    <t>2,54788505945553-1,27595114457522i</t>
  </si>
  <si>
    <t>1,53112155910327</t>
  </si>
  <si>
    <t>2,54788505945546+1,27595114457519i</t>
  </si>
  <si>
    <t>-2,49019897681717+6,09395967813198i</t>
  </si>
  <si>
    <t>-10,0960048198619-6,23174671897151i</t>
  </si>
  <si>
    <t>12,3115435735049-12,5333359744504i</t>
  </si>
  <si>
    <t>17,2874493504549+28,2716066637068i</t>
  </si>
  <si>
    <t>-63,5428152061618+25,4940615262262i</t>
  </si>
  <si>
    <t>-27,2135336805059-139,585780214605i</t>
  </si>
  <si>
    <t>-36,3615438033132</t>
  </si>
  <si>
    <t>-12,8440566373984+64,5379334927671i</t>
  </si>
  <si>
    <t>-7,35683327600472-3,12302128366348i</t>
  </si>
  <si>
    <t>-0,949929415536481-1,31448893956784i</t>
  </si>
  <si>
    <t>-0,617631765887098-0,506728034595881i</t>
  </si>
  <si>
    <t>-1,214806215394+0,313829235395087i</t>
  </si>
  <si>
    <t>0,22896168320684-0,365310515690283i</t>
  </si>
  <si>
    <t>-0,362356171803894-0,351623974296849i</t>
  </si>
  <si>
    <t>1,06352709578101</t>
  </si>
  <si>
    <t>-0,362356171803926+0,351623974296835i</t>
  </si>
  <si>
    <t>0,228961683206846+0,365310515690273i</t>
  </si>
  <si>
    <t>-1,21480621539399-0,313829235395073i</t>
  </si>
  <si>
    <t>-0,617631765887097+0,506728034595881i</t>
  </si>
  <si>
    <t>-0,949929415536482+1,31448893956785i</t>
  </si>
  <si>
    <t>-7,35683327600471+3,12302128366349i</t>
  </si>
  <si>
    <t>-12,8440566373986-64,5379334927671i</t>
  </si>
  <si>
    <t xml:space="preserve">144sec   </t>
  </si>
  <si>
    <t>204sec</t>
  </si>
  <si>
    <t>sonde</t>
  </si>
  <si>
    <t>264sec</t>
  </si>
  <si>
    <t>324sec</t>
  </si>
  <si>
    <t>354sec</t>
  </si>
  <si>
    <t>-4,15438033131181E-002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</si>
</sst>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264 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Foglio1!$B$2:$Q$2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Foglio1!$B$19:$Q$19</c:f>
              <c:numCache>
                <c:ptCount val="16"/>
                <c:pt idx="0">
                  <c:v>40.494292480927015</c:v>
                </c:pt>
                <c:pt idx="1">
                  <c:v>38.568509594149134</c:v>
                </c:pt>
                <c:pt idx="2">
                  <c:v>37.238279760244495</c:v>
                </c:pt>
                <c:pt idx="3">
                  <c:v>36.07833986135432</c:v>
                </c:pt>
                <c:pt idx="4">
                  <c:v>35.88291947888973</c:v>
                </c:pt>
                <c:pt idx="5">
                  <c:v>36.84367965990339</c:v>
                </c:pt>
                <c:pt idx="6">
                  <c:v>38.50076327035839</c:v>
                </c:pt>
                <c:pt idx="7">
                  <c:v>40.68272772495624</c:v>
                </c:pt>
                <c:pt idx="8">
                  <c:v>44.33707959096023</c:v>
                </c:pt>
                <c:pt idx="9">
                  <c:v>47.33570255561369</c:v>
                </c:pt>
                <c:pt idx="10">
                  <c:v>50.37330378477907</c:v>
                </c:pt>
                <c:pt idx="11">
                  <c:v>52.25449179928518</c:v>
                </c:pt>
                <c:pt idx="12">
                  <c:v>52.51238838939645</c:v>
                </c:pt>
                <c:pt idx="13">
                  <c:v>50.509204482858195</c:v>
                </c:pt>
                <c:pt idx="14">
                  <c:v>47.73196489067857</c:v>
                </c:pt>
                <c:pt idx="15">
                  <c:v>43.73480887233279</c:v>
                </c:pt>
              </c:numCache>
            </c:numRef>
          </c:yVal>
          <c:smooth val="1"/>
        </c:ser>
        <c:axId val="32387899"/>
        <c:axId val="23055636"/>
      </c:scatterChart>
      <c:valAx>
        <c:axId val="32387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posizione sensori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55636"/>
        <c:crosses val="autoZero"/>
        <c:crossBetween val="midCat"/>
        <c:dispUnits/>
      </c:valAx>
      <c:valAx>
        <c:axId val="23055636"/>
        <c:scaling>
          <c:orientation val="minMax"/>
          <c:max val="6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878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204 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Foglio1!$B$2:$Q$2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Foglio1!$B$13:$Q$13</c:f>
              <c:numCache>
                <c:ptCount val="16"/>
                <c:pt idx="0">
                  <c:v>39.52158158836346</c:v>
                </c:pt>
                <c:pt idx="1">
                  <c:v>37.23195171221653</c:v>
                </c:pt>
                <c:pt idx="2">
                  <c:v>35.78889528788142</c:v>
                </c:pt>
                <c:pt idx="3">
                  <c:v>34.68480736474095</c:v>
                </c:pt>
                <c:pt idx="4">
                  <c:v>34.547148356767366</c:v>
                </c:pt>
                <c:pt idx="5">
                  <c:v>35.42892808822705</c:v>
                </c:pt>
                <c:pt idx="6">
                  <c:v>37.175094024705515</c:v>
                </c:pt>
                <c:pt idx="7">
                  <c:v>39.80176633104958</c:v>
                </c:pt>
                <c:pt idx="8">
                  <c:v>44.64986516787104</c:v>
                </c:pt>
                <c:pt idx="9">
                  <c:v>50.05561895200003</c:v>
                </c:pt>
                <c:pt idx="10">
                  <c:v>56.635355341390095</c:v>
                </c:pt>
                <c:pt idx="11">
                  <c:v>61.98597175722119</c:v>
                </c:pt>
                <c:pt idx="12">
                  <c:v>62.0285970985405</c:v>
                </c:pt>
                <c:pt idx="13">
                  <c:v>57.05491897863385</c:v>
                </c:pt>
                <c:pt idx="14">
                  <c:v>50.80887365320069</c:v>
                </c:pt>
                <c:pt idx="15">
                  <c:v>44.09216234584363</c:v>
                </c:pt>
              </c:numCache>
            </c:numRef>
          </c:yVal>
          <c:smooth val="1"/>
        </c:ser>
        <c:axId val="6174133"/>
        <c:axId val="55567198"/>
      </c:scatterChart>
      <c:valAx>
        <c:axId val="617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posizione sensori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67198"/>
        <c:crosses val="autoZero"/>
        <c:crossBetween val="midCat"/>
        <c:dispUnits/>
      </c:valAx>
      <c:valAx>
        <c:axId val="55567198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temperatura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41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conduzione termica entro un anello metallico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324 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Foglio1!$B$2:$Q$2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Foglio1!$B$25:$Q$25</c:f>
              <c:numCache>
                <c:ptCount val="16"/>
                <c:pt idx="0">
                  <c:v>40.2113392219934</c:v>
                </c:pt>
                <c:pt idx="1">
                  <c:v>38.959308680813876</c:v>
                </c:pt>
                <c:pt idx="2">
                  <c:v>38.1589427949487</c:v>
                </c:pt>
                <c:pt idx="3">
                  <c:v>37.27629241101317</c:v>
                </c:pt>
                <c:pt idx="4">
                  <c:v>36.99303662456947</c:v>
                </c:pt>
                <c:pt idx="5">
                  <c:v>37.84272639466661</c:v>
                </c:pt>
                <c:pt idx="6">
                  <c:v>39.13325741900485</c:v>
                </c:pt>
                <c:pt idx="7">
                  <c:v>40.56944672124331</c:v>
                </c:pt>
                <c:pt idx="8">
                  <c:v>42.91967699838568</c:v>
                </c:pt>
                <c:pt idx="9">
                  <c:v>44.483658209793475</c:v>
                </c:pt>
                <c:pt idx="10">
                  <c:v>45.99230958959936</c:v>
                </c:pt>
                <c:pt idx="11">
                  <c:v>46.82263526861391</c:v>
                </c:pt>
                <c:pt idx="12">
                  <c:v>46.75039671543732</c:v>
                </c:pt>
                <c:pt idx="13">
                  <c:v>45.873635310840996</c:v>
                </c:pt>
                <c:pt idx="14">
                  <c:v>44.677702228138344</c:v>
                </c:pt>
                <c:pt idx="15">
                  <c:v>42.33390224785495</c:v>
                </c:pt>
              </c:numCache>
            </c:numRef>
          </c:yVal>
          <c:smooth val="1"/>
        </c:ser>
        <c:axId val="30342735"/>
        <c:axId val="4649160"/>
      </c:scatterChart>
      <c:valAx>
        <c:axId val="30342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posizione sonde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9160"/>
        <c:crosses val="autoZero"/>
        <c:crossBetween val="midCat"/>
        <c:dispUnits/>
      </c:valAx>
      <c:valAx>
        <c:axId val="4649160"/>
        <c:scaling>
          <c:orientation val="minMax"/>
          <c:max val="5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temperatura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427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144 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Foglio4!$A$2:$P$2</c:f>
              <c:numCache>
                <c:ptCount val="16"/>
                <c:pt idx="0">
                  <c:v>0.0710755541937829</c:v>
                </c:pt>
                <c:pt idx="1">
                  <c:v>142.21380542514157</c:v>
                </c:pt>
                <c:pt idx="2">
                  <c:v>68.46631680927084</c:v>
                </c:pt>
                <c:pt idx="3">
                  <c:v>33.13819017978949</c:v>
                </c:pt>
                <c:pt idx="4">
                  <c:v>17.568682813767296</c:v>
                </c:pt>
                <c:pt idx="5">
                  <c:v>11.864399710566378</c:v>
                </c:pt>
                <c:pt idx="6">
                  <c:v>6.583117460811471</c:v>
                </c:pt>
                <c:pt idx="7">
                  <c:v>2.849520942112818</c:v>
                </c:pt>
                <c:pt idx="8">
                  <c:v>1.53112155910327</c:v>
                </c:pt>
                <c:pt idx="9">
                  <c:v>2.8495209421127425</c:v>
                </c:pt>
                <c:pt idx="10">
                  <c:v>6.5831174608113825</c:v>
                </c:pt>
                <c:pt idx="11">
                  <c:v>11.86439971056635</c:v>
                </c:pt>
                <c:pt idx="12">
                  <c:v>17.568682813767296</c:v>
                </c:pt>
                <c:pt idx="13">
                  <c:v>33.138190179789454</c:v>
                </c:pt>
                <c:pt idx="14">
                  <c:v>68.46631680927077</c:v>
                </c:pt>
                <c:pt idx="15">
                  <c:v>142.2138054251416</c:v>
                </c:pt>
              </c:numCache>
            </c:numRef>
          </c:yVal>
          <c:smooth val="1"/>
        </c:ser>
        <c:axId val="41842441"/>
        <c:axId val="41037650"/>
      </c:scatterChart>
      <c:valAx>
        <c:axId val="4184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37650"/>
        <c:crosses val="autoZero"/>
        <c:crossBetween val="midCat"/>
        <c:dispUnits/>
      </c:valAx>
      <c:valAx>
        <c:axId val="41037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424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264 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Foglio5!$A$2:$Q$2</c:f>
              <c:numCache>
                <c:ptCount val="17"/>
                <c:pt idx="0">
                  <c:v>36.3615438033132</c:v>
                </c:pt>
                <c:pt idx="1">
                  <c:v>65.80360666727567</c:v>
                </c:pt>
                <c:pt idx="2">
                  <c:v>7.992262369889106</c:v>
                </c:pt>
                <c:pt idx="3">
                  <c:v>1.6218036461753516</c:v>
                </c:pt>
                <c:pt idx="4">
                  <c:v>0.7989006817359837</c:v>
                </c:pt>
                <c:pt idx="5">
                  <c:v>1.2546883796180464</c:v>
                </c:pt>
                <c:pt idx="6">
                  <c:v>0.431132491527616</c:v>
                </c:pt>
                <c:pt idx="7">
                  <c:v>0.5049172353412826</c:v>
                </c:pt>
                <c:pt idx="8">
                  <c:v>1.06352709578101</c:v>
                </c:pt>
                <c:pt idx="9">
                  <c:v>0.504917235341296</c:v>
                </c:pt>
                <c:pt idx="10">
                  <c:v>0.4311324915276107</c:v>
                </c:pt>
                <c:pt idx="11">
                  <c:v>1.254688379618033</c:v>
                </c:pt>
                <c:pt idx="12">
                  <c:v>0.7989006817359828</c:v>
                </c:pt>
                <c:pt idx="13">
                  <c:v>1.6218036461753604</c:v>
                </c:pt>
                <c:pt idx="14">
                  <c:v>7.992262369889102</c:v>
                </c:pt>
                <c:pt idx="15">
                  <c:v>65.80360666727572</c:v>
                </c:pt>
                <c:pt idx="16">
                  <c:v>0</c:v>
                </c:pt>
              </c:numCache>
            </c:numRef>
          </c:yVal>
          <c:smooth val="1"/>
        </c:ser>
        <c:axId val="33794531"/>
        <c:axId val="35715324"/>
      </c:scatterChart>
      <c:valAx>
        <c:axId val="3379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15324"/>
        <c:crosses val="autoZero"/>
        <c:crossBetween val="midCat"/>
        <c:dispUnits/>
      </c:valAx>
      <c:valAx>
        <c:axId val="35715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945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354 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Foglio1!$B$2:$Q$2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Foglio1!$B$31:$Q$31</c:f>
              <c:numCache>
                <c:ptCount val="16"/>
                <c:pt idx="0">
                  <c:v>39.91790284131184</c:v>
                </c:pt>
                <c:pt idx="1">
                  <c:v>39.02174873010972</c:v>
                </c:pt>
                <c:pt idx="2">
                  <c:v>38.43325604847337</c:v>
                </c:pt>
                <c:pt idx="3">
                  <c:v>37.4227165511964</c:v>
                </c:pt>
                <c:pt idx="4">
                  <c:v>37.21298021662676</c:v>
                </c:pt>
                <c:pt idx="5">
                  <c:v>37.954120933284</c:v>
                </c:pt>
                <c:pt idx="6">
                  <c:v>39.06348860641401</c:v>
                </c:pt>
                <c:pt idx="7">
                  <c:v>40.174414917374236</c:v>
                </c:pt>
                <c:pt idx="8">
                  <c:v>42.15336187729872</c:v>
                </c:pt>
                <c:pt idx="9">
                  <c:v>43.19339552323004</c:v>
                </c:pt>
                <c:pt idx="10">
                  <c:v>44.34620905064065</c:v>
                </c:pt>
                <c:pt idx="11">
                  <c:v>44.93000789284815</c:v>
                </c:pt>
                <c:pt idx="12">
                  <c:v>45.1000091584948</c:v>
                </c:pt>
                <c:pt idx="13">
                  <c:v>44.63132880033692</c:v>
                </c:pt>
                <c:pt idx="14">
                  <c:v>43.628851971862844</c:v>
                </c:pt>
                <c:pt idx="15">
                  <c:v>41.69321354490967</c:v>
                </c:pt>
              </c:numCache>
            </c:numRef>
          </c:yVal>
          <c:smooth val="1"/>
        </c:ser>
        <c:axId val="53002461"/>
        <c:axId val="7260102"/>
      </c:scatterChart>
      <c:valAx>
        <c:axId val="5300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posizione sonde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60102"/>
        <c:crosses val="autoZero"/>
        <c:crossBetween val="midCat"/>
        <c:dispUnits/>
      </c:valAx>
      <c:valAx>
        <c:axId val="7260102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temperatura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024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144 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Foglio1!$B$2:$Q$2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Foglio1!$B$7:$Q$7</c:f>
              <c:numCache>
                <c:ptCount val="16"/>
                <c:pt idx="0">
                  <c:v>36.78179353781542</c:v>
                </c:pt>
                <c:pt idx="1">
                  <c:v>35.12093431317339</c:v>
                </c:pt>
                <c:pt idx="2">
                  <c:v>34.35068554717992</c:v>
                </c:pt>
                <c:pt idx="3">
                  <c:v>33.631867021538255</c:v>
                </c:pt>
                <c:pt idx="4">
                  <c:v>33.553687002135064</c:v>
                </c:pt>
                <c:pt idx="5">
                  <c:v>34.086560706678995</c:v>
                </c:pt>
                <c:pt idx="6">
                  <c:v>35.13225173426099</c:v>
                </c:pt>
                <c:pt idx="7">
                  <c:v>36.92443515742923</c:v>
                </c:pt>
                <c:pt idx="8">
                  <c:v>41.150344560429744</c:v>
                </c:pt>
                <c:pt idx="9">
                  <c:v>47.51680331728102</c:v>
                </c:pt>
                <c:pt idx="10">
                  <c:v>58.78395977208106</c:v>
                </c:pt>
                <c:pt idx="11">
                  <c:v>76.85789806861612</c:v>
                </c:pt>
                <c:pt idx="12">
                  <c:v>77.39495818759963</c:v>
                </c:pt>
                <c:pt idx="13">
                  <c:v>58.96848439731713</c:v>
                </c:pt>
                <c:pt idx="14">
                  <c:v>48.302342660952945</c:v>
                </c:pt>
                <c:pt idx="15">
                  <c:v>40.81191846131736</c:v>
                </c:pt>
              </c:numCache>
            </c:numRef>
          </c:yVal>
          <c:smooth val="1"/>
        </c:ser>
        <c:axId val="65340919"/>
        <c:axId val="51197360"/>
      </c:scatterChart>
      <c:valAx>
        <c:axId val="65340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posizione sonde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97360"/>
        <c:crosses val="autoZero"/>
        <c:crossBetween val="midCat"/>
        <c:dispUnits/>
      </c:valAx>
      <c:valAx>
        <c:axId val="51197360"/>
        <c:scaling>
          <c:orientation val="minMax"/>
          <c:max val="6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temperatura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409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Foglio6!$A$2:$Q$2</c:f>
              <c:numCache>
                <c:ptCount val="17"/>
                <c:pt idx="0">
                  <c:v>0.0415438033131181</c:v>
                </c:pt>
                <c:pt idx="1">
                  <c:v>65.80360666727567</c:v>
                </c:pt>
                <c:pt idx="2">
                  <c:v>7.992262369889106</c:v>
                </c:pt>
                <c:pt idx="3">
                  <c:v>1.6218036461753516</c:v>
                </c:pt>
                <c:pt idx="4">
                  <c:v>0.7989006817359837</c:v>
                </c:pt>
                <c:pt idx="5">
                  <c:v>1.2546883796180464</c:v>
                </c:pt>
                <c:pt idx="6">
                  <c:v>0.431132491527616</c:v>
                </c:pt>
                <c:pt idx="7">
                  <c:v>0.5049172353412826</c:v>
                </c:pt>
                <c:pt idx="8">
                  <c:v>1.06352709578101</c:v>
                </c:pt>
                <c:pt idx="9">
                  <c:v>0.504917235341296</c:v>
                </c:pt>
                <c:pt idx="10">
                  <c:v>0.4311324915276107</c:v>
                </c:pt>
                <c:pt idx="11">
                  <c:v>1.254688379618033</c:v>
                </c:pt>
                <c:pt idx="12">
                  <c:v>0.7989006817359828</c:v>
                </c:pt>
                <c:pt idx="13">
                  <c:v>1.6218036461753604</c:v>
                </c:pt>
                <c:pt idx="14">
                  <c:v>7.992262369889102</c:v>
                </c:pt>
                <c:pt idx="15">
                  <c:v>65.80360666727572</c:v>
                </c:pt>
                <c:pt idx="16">
                  <c:v>0</c:v>
                </c:pt>
              </c:numCache>
            </c:numRef>
          </c:val>
        </c:ser>
        <c:axId val="58123057"/>
        <c:axId val="53345466"/>
      </c:barChart>
      <c:catAx>
        <c:axId val="5812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45466"/>
        <c:crosses val="autoZero"/>
        <c:auto val="1"/>
        <c:lblOffset val="100"/>
        <c:noMultiLvlLbl val="0"/>
      </c:catAx>
      <c:valAx>
        <c:axId val="53345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23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144 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Foglio7!$A$1:$P$1</c:f>
              <c:strCache>
                <c:ptCount val="16"/>
                <c:pt idx="0">
                  <c:v>-7107555419378.29</c:v>
                </c:pt>
                <c:pt idx="1">
                  <c:v>-27,2135336805056+139,585780214605i</c:v>
                </c:pt>
                <c:pt idx="2">
                  <c:v>-63,5428152061619-25,4940615262261i</c:v>
                </c:pt>
                <c:pt idx="3">
                  <c:v>17,2874493504548-28,2716066637069i</c:v>
                </c:pt>
                <c:pt idx="4">
                  <c:v>12,3115435735049+12,5333359744504i</c:v>
                </c:pt>
                <c:pt idx="5">
                  <c:v>-10,0960048198619+6,23174671897156i</c:v>
                </c:pt>
                <c:pt idx="6">
                  <c:v>-2,49019897681721-6,09395967813206i</c:v>
                </c:pt>
                <c:pt idx="7">
                  <c:v>2,54788505945553-1,27595114457522i</c:v>
                </c:pt>
                <c:pt idx="8">
                  <c:v>153112155910327</c:v>
                </c:pt>
                <c:pt idx="9">
                  <c:v>2,54788505945546+1,27595114457519i</c:v>
                </c:pt>
                <c:pt idx="10">
                  <c:v>-2,49019897681717+6,09395967813198i</c:v>
                </c:pt>
                <c:pt idx="11">
                  <c:v>-10,0960048198619-6,23174671897151i</c:v>
                </c:pt>
                <c:pt idx="12">
                  <c:v>12,3115435735049-12,5333359744504i</c:v>
                </c:pt>
                <c:pt idx="13">
                  <c:v>17,2874493504549+28,2716066637068i</c:v>
                </c:pt>
                <c:pt idx="14">
                  <c:v>-63,5428152061618+25,4940615262262i</c:v>
                </c:pt>
                <c:pt idx="15">
                  <c:v>-27,2135336805059-139,585780214605i</c:v>
                </c:pt>
              </c:strCache>
            </c:strRef>
          </c:cat>
          <c:val>
            <c:numRef>
              <c:f>Foglio7!$A$2:$P$2</c:f>
              <c:numCache>
                <c:ptCount val="16"/>
                <c:pt idx="0">
                  <c:v>0.0710755541937829</c:v>
                </c:pt>
                <c:pt idx="1">
                  <c:v>142.21380542514157</c:v>
                </c:pt>
                <c:pt idx="2">
                  <c:v>68.46631680927084</c:v>
                </c:pt>
                <c:pt idx="3">
                  <c:v>33.13819017978949</c:v>
                </c:pt>
                <c:pt idx="4">
                  <c:v>17.568682813767296</c:v>
                </c:pt>
                <c:pt idx="5">
                  <c:v>11.864399710566378</c:v>
                </c:pt>
                <c:pt idx="6">
                  <c:v>6.583117460811471</c:v>
                </c:pt>
                <c:pt idx="7">
                  <c:v>2.849520942112818</c:v>
                </c:pt>
                <c:pt idx="8">
                  <c:v>1.53112155910327</c:v>
                </c:pt>
                <c:pt idx="9">
                  <c:v>2.8495209421127425</c:v>
                </c:pt>
                <c:pt idx="10">
                  <c:v>6.5831174608113825</c:v>
                </c:pt>
                <c:pt idx="11">
                  <c:v>11.86439971056635</c:v>
                </c:pt>
                <c:pt idx="12">
                  <c:v>17.568682813767296</c:v>
                </c:pt>
                <c:pt idx="13">
                  <c:v>33.138190179789454</c:v>
                </c:pt>
                <c:pt idx="14">
                  <c:v>68.46631680927077</c:v>
                </c:pt>
                <c:pt idx="15">
                  <c:v>142.2138054251416</c:v>
                </c:pt>
              </c:numCache>
            </c:numRef>
          </c:val>
        </c:ser>
        <c:axId val="10347147"/>
        <c:axId val="26015460"/>
      </c:barChart>
      <c:catAx>
        <c:axId val="1034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15460"/>
        <c:crosses val="autoZero"/>
        <c:auto val="1"/>
        <c:lblOffset val="100"/>
        <c:noMultiLvlLbl val="0"/>
      </c:catAx>
      <c:valAx>
        <c:axId val="26015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47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4</xdr:row>
      <xdr:rowOff>38100</xdr:rowOff>
    </xdr:from>
    <xdr:to>
      <xdr:col>15</xdr:col>
      <xdr:colOff>295275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62960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4</xdr:row>
      <xdr:rowOff>38100</xdr:rowOff>
    </xdr:from>
    <xdr:to>
      <xdr:col>7</xdr:col>
      <xdr:colOff>295275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workbookViewId="0" topLeftCell="A1">
      <selection activeCell="Q15" sqref="Q15"/>
    </sheetView>
  </sheetViews>
  <sheetFormatPr defaultColWidth="9.140625" defaultRowHeight="12.75"/>
  <sheetData>
    <row r="1" spans="1:16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</row>
    <row r="2" spans="1:19" ht="12.75">
      <c r="A2" t="e">
        <f>_XLL.COMP.MODULO(A1)</f>
        <v>#NAME?</v>
      </c>
      <c r="B2" t="e">
        <f>_XLL.COMP.MODULO(B1)</f>
        <v>#NAME?</v>
      </c>
      <c r="C2" t="e">
        <f>_XLL.COMP.MODULO(C1)</f>
        <v>#NAME?</v>
      </c>
      <c r="D2" t="e">
        <f>_XLL.COMP.MODULO(D1)</f>
        <v>#NAME?</v>
      </c>
      <c r="E2" t="e">
        <f>_XLL.COMP.MODULO(E1)</f>
        <v>#NAME?</v>
      </c>
      <c r="F2" t="e">
        <f>_XLL.COMP.MODULO(F1)</f>
        <v>#NAME?</v>
      </c>
      <c r="G2" t="e">
        <f>_XLL.COMP.MODULO(G1)</f>
        <v>#NAME?</v>
      </c>
      <c r="H2" t="e">
        <f>_XLL.COMP.MODULO(H1)</f>
        <v>#NAME?</v>
      </c>
      <c r="I2" t="e">
        <f>_XLL.COMP.MODULO(I1)</f>
        <v>#NAME?</v>
      </c>
      <c r="J2" t="e">
        <f>_XLL.COMP.MODULO(J1)</f>
        <v>#NAME?</v>
      </c>
      <c r="K2" t="e">
        <f>_XLL.COMP.MODULO(K1)</f>
        <v>#NAME?</v>
      </c>
      <c r="L2" t="e">
        <f>_XLL.COMP.MODULO(L1)</f>
        <v>#NAME?</v>
      </c>
      <c r="M2" t="e">
        <f>_XLL.COMP.MODULO(M1)</f>
        <v>#NAME?</v>
      </c>
      <c r="N2" t="e">
        <f>_XLL.COMP.MODULO(N1)</f>
        <v>#NAME?</v>
      </c>
      <c r="O2" t="e">
        <f>_XLL.COMP.MODULO(O1)</f>
        <v>#NAME?</v>
      </c>
      <c r="P2" t="e">
        <f>_XLL.COMP.MODULO(P1)</f>
        <v>#NAME?</v>
      </c>
      <c r="Q2" t="e">
        <f>_XLL.COMP.MODULO(Q1)</f>
        <v>#NAME?</v>
      </c>
      <c r="R2" t="e">
        <f>_XLL.COMP.MODULO(R1)</f>
        <v>#NAME?</v>
      </c>
      <c r="S2" t="e">
        <f>_XLL.COMP.MODULO(S1)</f>
        <v>#NAME?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workbookViewId="0" topLeftCell="C1">
      <selection activeCell="I6" sqref="I6"/>
    </sheetView>
  </sheetViews>
  <sheetFormatPr defaultColWidth="9.140625" defaultRowHeight="12.75"/>
  <sheetData>
    <row r="1" spans="1:16" ht="12.7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</row>
    <row r="2" spans="1:17" ht="12.75">
      <c r="A2" t="e">
        <f>_XLL.COMP.MODULO(A1)</f>
        <v>#NAME?</v>
      </c>
      <c r="B2" t="e">
        <f>_XLL.COMP.MODULO(B1)</f>
        <v>#NAME?</v>
      </c>
      <c r="C2" t="e">
        <f>_XLL.COMP.MODULO(C1)</f>
        <v>#NAME?</v>
      </c>
      <c r="D2" t="e">
        <f>_XLL.COMP.MODULO(D1)</f>
        <v>#NAME?</v>
      </c>
      <c r="E2" t="e">
        <f>_XLL.COMP.MODULO(E1)</f>
        <v>#NAME?</v>
      </c>
      <c r="F2" t="e">
        <f>_XLL.COMP.MODULO(F1)</f>
        <v>#NAME?</v>
      </c>
      <c r="G2" t="e">
        <f>_XLL.COMP.MODULO(G1)</f>
        <v>#NAME?</v>
      </c>
      <c r="H2" t="e">
        <f>_XLL.COMP.MODULO(H1)</f>
        <v>#NAME?</v>
      </c>
      <c r="I2" t="e">
        <f>_XLL.COMP.MODULO(I1)</f>
        <v>#NAME?</v>
      </c>
      <c r="J2" t="e">
        <f>_XLL.COMP.MODULO(J1)</f>
        <v>#NAME?</v>
      </c>
      <c r="K2" t="e">
        <f>_XLL.COMP.MODULO(K1)</f>
        <v>#NAME?</v>
      </c>
      <c r="L2" t="e">
        <f>_XLL.COMP.MODULO(L1)</f>
        <v>#NAME?</v>
      </c>
      <c r="M2" t="e">
        <f>_XLL.COMP.MODULO(M1)</f>
        <v>#NAME?</v>
      </c>
      <c r="N2" t="e">
        <f>_XLL.COMP.MODULO(N1)</f>
        <v>#NAME?</v>
      </c>
      <c r="O2" t="e">
        <f>_XLL.COMP.MODULO(O1)</f>
        <v>#NAME?</v>
      </c>
      <c r="P2" t="e">
        <f>_XLL.COMP.MODULO(P1)</f>
        <v>#NAME?</v>
      </c>
      <c r="Q2" t="e">
        <f>_XLL.COMP.MODULO(Q1)</f>
        <v>#NAME?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"/>
  <sheetViews>
    <sheetView workbookViewId="0" topLeftCell="A1">
      <selection activeCell="Q3" sqref="Q3"/>
    </sheetView>
  </sheetViews>
  <sheetFormatPr defaultColWidth="9.140625" defaultRowHeight="12.75"/>
  <sheetData>
    <row r="1" spans="1:16" ht="12.75">
      <c r="A1" t="s">
        <v>40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</row>
    <row r="2" spans="1:17" ht="12.75">
      <c r="A2" t="e">
        <f>_XLL.COMP.MODULO(A1)</f>
        <v>#NAME?</v>
      </c>
      <c r="B2" t="e">
        <f>_XLL.COMP.MODULO(B1)</f>
        <v>#NAME?</v>
      </c>
      <c r="C2" t="e">
        <f>_XLL.COMP.MODULO(C1)</f>
        <v>#NAME?</v>
      </c>
      <c r="D2" t="e">
        <f>_XLL.COMP.MODULO(D1)</f>
        <v>#NAME?</v>
      </c>
      <c r="E2" t="e">
        <f>_XLL.COMP.MODULO(E1)</f>
        <v>#NAME?</v>
      </c>
      <c r="F2" t="e">
        <f>_XLL.COMP.MODULO(F1)</f>
        <v>#NAME?</v>
      </c>
      <c r="G2" t="e">
        <f>_XLL.COMP.MODULO(G1)</f>
        <v>#NAME?</v>
      </c>
      <c r="H2" t="e">
        <f>_XLL.COMP.MODULO(H1)</f>
        <v>#NAME?</v>
      </c>
      <c r="I2" t="e">
        <f>_XLL.COMP.MODULO(I1)</f>
        <v>#NAME?</v>
      </c>
      <c r="J2" t="e">
        <f>_XLL.COMP.MODULO(J1)</f>
        <v>#NAME?</v>
      </c>
      <c r="K2" t="e">
        <f>_XLL.COMP.MODULO(K1)</f>
        <v>#NAME?</v>
      </c>
      <c r="L2" t="e">
        <f>_XLL.COMP.MODULO(L1)</f>
        <v>#NAME?</v>
      </c>
      <c r="M2" t="e">
        <f>_XLL.COMP.MODULO(M1)</f>
        <v>#NAME?</v>
      </c>
      <c r="N2" t="e">
        <f>_XLL.COMP.MODULO(N1)</f>
        <v>#NAME?</v>
      </c>
      <c r="O2" t="e">
        <f>_XLL.COMP.MODULO(O1)</f>
        <v>#NAME?</v>
      </c>
      <c r="P2" t="e">
        <f>_XLL.COMP.MODULO(P1)</f>
        <v>#NAME?</v>
      </c>
      <c r="Q2" t="e">
        <f>_XLL.COMP.MODULO(Q1)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P2" sqref="P2"/>
    </sheetView>
  </sheetViews>
  <sheetFormatPr defaultColWidth="9.140625" defaultRowHeight="12.75"/>
  <sheetData>
    <row r="1" spans="1:16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</row>
    <row r="2" spans="1:16" ht="12.75">
      <c r="A2" t="e">
        <f>_XLL.COMP.MODULO(A1)</f>
        <v>#NAME?</v>
      </c>
      <c r="B2" t="e">
        <f>_XLL.COMP.MODULO(B1)</f>
        <v>#NAME?</v>
      </c>
      <c r="C2" t="e">
        <f>_XLL.COMP.MODULO(C1)</f>
        <v>#NAME?</v>
      </c>
      <c r="D2" t="e">
        <f>_XLL.COMP.MODULO(D1)</f>
        <v>#NAME?</v>
      </c>
      <c r="E2" t="e">
        <f>_XLL.COMP.MODULO(E1)</f>
        <v>#NAME?</v>
      </c>
      <c r="F2" t="e">
        <f>_XLL.COMP.MODULO(F1)</f>
        <v>#NAME?</v>
      </c>
      <c r="G2" t="e">
        <f>_XLL.COMP.MODULO(G1)</f>
        <v>#NAME?</v>
      </c>
      <c r="H2" t="e">
        <f>_XLL.COMP.MODULO(H1)</f>
        <v>#NAME?</v>
      </c>
      <c r="I2" t="e">
        <f>_XLL.COMP.MODULO(I1)</f>
        <v>#NAME?</v>
      </c>
      <c r="J2" t="e">
        <f>_XLL.COMP.MODULO(J1)</f>
        <v>#NAME?</v>
      </c>
      <c r="K2" t="e">
        <f>_XLL.COMP.MODULO(K1)</f>
        <v>#NAME?</v>
      </c>
      <c r="L2" t="e">
        <f>_XLL.COMP.MODULO(L1)</f>
        <v>#NAME?</v>
      </c>
      <c r="M2" t="e">
        <f>_XLL.COMP.MODULO(M1)</f>
        <v>#NAME?</v>
      </c>
      <c r="N2" t="e">
        <f>_XLL.COMP.MODULO(N1)</f>
        <v>#NAME?</v>
      </c>
      <c r="O2" t="e">
        <f>_XLL.COMP.MODULO(O1)</f>
        <v>#NAME?</v>
      </c>
      <c r="P2" t="e">
        <f>_XLL.COMP.MODULO(P1)</f>
        <v>#NAME?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1"/>
  <sheetViews>
    <sheetView workbookViewId="0" topLeftCell="A1">
      <selection activeCell="I10" sqref="I10"/>
    </sheetView>
  </sheetViews>
  <sheetFormatPr defaultColWidth="9.140625" defaultRowHeight="12.75"/>
  <cols>
    <col min="18" max="18" width="10.00390625" style="0" bestFit="1" customWidth="1"/>
  </cols>
  <sheetData>
    <row r="2" spans="1:17" ht="12.75">
      <c r="A2" t="s">
        <v>36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</row>
    <row r="3" spans="1:17" ht="12.75">
      <c r="A3" t="s">
        <v>34</v>
      </c>
      <c r="B3">
        <v>3510</v>
      </c>
      <c r="C3">
        <v>3791</v>
      </c>
      <c r="D3">
        <v>3930</v>
      </c>
      <c r="E3">
        <v>4065</v>
      </c>
      <c r="F3">
        <v>4080</v>
      </c>
      <c r="G3">
        <v>3979</v>
      </c>
      <c r="H3">
        <v>3789</v>
      </c>
      <c r="I3">
        <v>3487</v>
      </c>
      <c r="J3">
        <v>2878</v>
      </c>
      <c r="K3">
        <v>2177</v>
      </c>
      <c r="L3">
        <v>1366</v>
      </c>
      <c r="M3">
        <v>693</v>
      </c>
      <c r="N3">
        <v>680</v>
      </c>
      <c r="O3">
        <v>1356</v>
      </c>
      <c r="P3">
        <v>2105</v>
      </c>
      <c r="Q3">
        <v>2922</v>
      </c>
    </row>
    <row r="5" spans="1:17" ht="12.75">
      <c r="A5" t="s">
        <v>0</v>
      </c>
      <c r="B5">
        <f>(100000*(B3/3200)/4.095-(B3/3200))-150</f>
        <v>26634.617410714287</v>
      </c>
      <c r="C5">
        <f aca="true" t="shared" si="0" ref="C5:Q5">(100000*(C3/3200)/4.095-(C3/3200))-150</f>
        <v>28778.912992597678</v>
      </c>
      <c r="D5">
        <f t="shared" si="0"/>
        <v>29839.614365842488</v>
      </c>
      <c r="E5">
        <f t="shared" si="0"/>
        <v>30869.791958562273</v>
      </c>
      <c r="F5">
        <f t="shared" si="0"/>
        <v>30984.256135531134</v>
      </c>
      <c r="G5">
        <f t="shared" si="0"/>
        <v>30213.530677274117</v>
      </c>
      <c r="H5">
        <f t="shared" si="0"/>
        <v>28763.651102335167</v>
      </c>
      <c r="I5">
        <f t="shared" si="0"/>
        <v>26459.105672695357</v>
      </c>
      <c r="J5">
        <f t="shared" si="0"/>
        <v>21811.86008775946</v>
      </c>
      <c r="K5">
        <f t="shared" si="0"/>
        <v>16462.567550747863</v>
      </c>
      <c r="L5">
        <f t="shared" si="0"/>
        <v>10273.871049297926</v>
      </c>
      <c r="M5">
        <f t="shared" si="0"/>
        <v>5138.244975961539</v>
      </c>
      <c r="N5">
        <f t="shared" si="0"/>
        <v>5039.0426892551895</v>
      </c>
      <c r="O5">
        <f t="shared" si="0"/>
        <v>10197.561597985348</v>
      </c>
      <c r="P5">
        <f t="shared" si="0"/>
        <v>15913.139501297315</v>
      </c>
      <c r="Q5">
        <f t="shared" si="0"/>
        <v>22147.621673534803</v>
      </c>
    </row>
    <row r="7" spans="1:18" ht="12.75">
      <c r="A7" s="2" t="s">
        <v>1</v>
      </c>
      <c r="B7" s="1">
        <f>(1/((1/4450)*LN(B5/47000)+1/298))-273</f>
        <v>36.78179353781542</v>
      </c>
      <c r="C7" s="1">
        <f aca="true" t="shared" si="1" ref="C7:Q7">(1/((1/4450)*LN(C5/47000)+1/298))-273</f>
        <v>35.12093431317339</v>
      </c>
      <c r="D7" s="1">
        <f t="shared" si="1"/>
        <v>34.35068554717992</v>
      </c>
      <c r="E7" s="1">
        <f t="shared" si="1"/>
        <v>33.631867021538255</v>
      </c>
      <c r="F7" s="1">
        <f t="shared" si="1"/>
        <v>33.553687002135064</v>
      </c>
      <c r="G7" s="1">
        <f t="shared" si="1"/>
        <v>34.086560706678995</v>
      </c>
      <c r="H7" s="1">
        <f t="shared" si="1"/>
        <v>35.13225173426099</v>
      </c>
      <c r="I7" s="1">
        <f t="shared" si="1"/>
        <v>36.92443515742923</v>
      </c>
      <c r="J7" s="1">
        <f t="shared" si="1"/>
        <v>41.150344560429744</v>
      </c>
      <c r="K7" s="1">
        <f t="shared" si="1"/>
        <v>47.51680331728102</v>
      </c>
      <c r="L7" s="1">
        <f t="shared" si="1"/>
        <v>58.78395977208106</v>
      </c>
      <c r="M7" s="1">
        <f t="shared" si="1"/>
        <v>76.85789806861612</v>
      </c>
      <c r="N7" s="1">
        <f t="shared" si="1"/>
        <v>77.39495818759963</v>
      </c>
      <c r="O7" s="1">
        <f t="shared" si="1"/>
        <v>58.96848439731713</v>
      </c>
      <c r="P7" s="1">
        <f t="shared" si="1"/>
        <v>48.302342660952945</v>
      </c>
      <c r="Q7" s="1">
        <f t="shared" si="1"/>
        <v>40.81191846131736</v>
      </c>
      <c r="R7">
        <f>AVERAGE(B7:Q7)</f>
        <v>45.58555777786289</v>
      </c>
    </row>
    <row r="8" spans="2:17" ht="12.75">
      <c r="B8">
        <f>B7-45.59</f>
        <v>-8.808206462184586</v>
      </c>
      <c r="C8">
        <f aca="true" t="shared" si="2" ref="C8:Q8">C7-45.59</f>
        <v>-10.46906568682661</v>
      </c>
      <c r="D8">
        <f t="shared" si="2"/>
        <v>-11.239314452820082</v>
      </c>
      <c r="E8">
        <f t="shared" si="2"/>
        <v>-11.958132978461748</v>
      </c>
      <c r="F8">
        <f t="shared" si="2"/>
        <v>-12.03631299786494</v>
      </c>
      <c r="G8">
        <f t="shared" si="2"/>
        <v>-11.503439293321009</v>
      </c>
      <c r="H8">
        <f t="shared" si="2"/>
        <v>-10.457748265739014</v>
      </c>
      <c r="I8">
        <f t="shared" si="2"/>
        <v>-8.665564842570774</v>
      </c>
      <c r="J8">
        <f t="shared" si="2"/>
        <v>-4.439655439570259</v>
      </c>
      <c r="K8">
        <f t="shared" si="2"/>
        <v>1.9268033172810135</v>
      </c>
      <c r="L8">
        <f t="shared" si="2"/>
        <v>13.193959772081058</v>
      </c>
      <c r="M8">
        <f t="shared" si="2"/>
        <v>31.26789806861612</v>
      </c>
      <c r="N8">
        <f t="shared" si="2"/>
        <v>31.804958187599624</v>
      </c>
      <c r="O8">
        <f t="shared" si="2"/>
        <v>13.378484397317123</v>
      </c>
      <c r="P8">
        <f t="shared" si="2"/>
        <v>2.7123426609529417</v>
      </c>
      <c r="Q8">
        <f t="shared" si="2"/>
        <v>-4.778081538682642</v>
      </c>
    </row>
    <row r="9" spans="1:17" ht="12.75">
      <c r="A9" t="s">
        <v>35</v>
      </c>
      <c r="B9">
        <v>3097</v>
      </c>
      <c r="C9">
        <v>3438</v>
      </c>
      <c r="D9">
        <v>3675</v>
      </c>
      <c r="E9">
        <v>3869</v>
      </c>
      <c r="F9">
        <v>3894</v>
      </c>
      <c r="G9">
        <v>3737</v>
      </c>
      <c r="H9">
        <v>3447</v>
      </c>
      <c r="I9">
        <v>3058</v>
      </c>
      <c r="J9">
        <v>2465</v>
      </c>
      <c r="K9">
        <v>1954</v>
      </c>
      <c r="L9">
        <v>1489</v>
      </c>
      <c r="M9">
        <v>1204</v>
      </c>
      <c r="N9">
        <v>1202</v>
      </c>
      <c r="O9">
        <v>1464</v>
      </c>
      <c r="P9">
        <v>1893</v>
      </c>
      <c r="Q9">
        <v>2526</v>
      </c>
    </row>
    <row r="11" spans="1:17" ht="12.75">
      <c r="A11" t="s">
        <v>0</v>
      </c>
      <c r="B11">
        <f>(100000*(B9/3200)/4.095-(B9/3200))-150</f>
        <v>23483.037071504885</v>
      </c>
      <c r="C11">
        <f aca="true" t="shared" si="3" ref="C11:Q11">(100000*(C9/3200)/4.095-(C9/3200))-150</f>
        <v>26085.18936126374</v>
      </c>
      <c r="D11">
        <f t="shared" si="3"/>
        <v>27893.723357371797</v>
      </c>
      <c r="E11">
        <f t="shared" si="3"/>
        <v>29374.12671283578</v>
      </c>
      <c r="F11">
        <f t="shared" si="3"/>
        <v>29564.90034111722</v>
      </c>
      <c r="G11">
        <f t="shared" si="3"/>
        <v>28366.841955509768</v>
      </c>
      <c r="H11">
        <f t="shared" si="3"/>
        <v>26153.867867445057</v>
      </c>
      <c r="I11">
        <f t="shared" si="3"/>
        <v>23185.43021138584</v>
      </c>
      <c r="J11">
        <f t="shared" si="3"/>
        <v>18660.279748550063</v>
      </c>
      <c r="K11">
        <f t="shared" si="3"/>
        <v>14760.866786477412</v>
      </c>
      <c r="L11">
        <f t="shared" si="3"/>
        <v>11212.477300442613</v>
      </c>
      <c r="M11">
        <f t="shared" si="3"/>
        <v>9037.65793803419</v>
      </c>
      <c r="N11">
        <f t="shared" si="3"/>
        <v>9022.396047771672</v>
      </c>
      <c r="O11">
        <f t="shared" si="3"/>
        <v>11021.703672161173</v>
      </c>
      <c r="P11">
        <f t="shared" si="3"/>
        <v>14295.379133470697</v>
      </c>
      <c r="Q11">
        <f t="shared" si="3"/>
        <v>19125.76740155678</v>
      </c>
    </row>
    <row r="13" spans="1:18" ht="12.75">
      <c r="A13" s="2" t="s">
        <v>1</v>
      </c>
      <c r="B13" s="1">
        <f>(1/((1/4450)*LN(B11/47000)+1/298))-273</f>
        <v>39.52158158836346</v>
      </c>
      <c r="C13" s="1">
        <f aca="true" t="shared" si="4" ref="C13:Q13">(1/((1/4450)*LN(C11/47000)+1/298))-273</f>
        <v>37.23195171221653</v>
      </c>
      <c r="D13" s="1">
        <f t="shared" si="4"/>
        <v>35.78889528788142</v>
      </c>
      <c r="E13" s="1">
        <f t="shared" si="4"/>
        <v>34.68480736474095</v>
      </c>
      <c r="F13" s="1">
        <f t="shared" si="4"/>
        <v>34.547148356767366</v>
      </c>
      <c r="G13" s="1">
        <f t="shared" si="4"/>
        <v>35.42892808822705</v>
      </c>
      <c r="H13" s="1">
        <f t="shared" si="4"/>
        <v>37.175094024705515</v>
      </c>
      <c r="I13" s="1">
        <f t="shared" si="4"/>
        <v>39.80176633104958</v>
      </c>
      <c r="J13" s="1">
        <f t="shared" si="4"/>
        <v>44.64986516787104</v>
      </c>
      <c r="K13" s="1">
        <f t="shared" si="4"/>
        <v>50.05561895200003</v>
      </c>
      <c r="L13" s="1">
        <f t="shared" si="4"/>
        <v>56.635355341390095</v>
      </c>
      <c r="M13" s="1">
        <f t="shared" si="4"/>
        <v>61.98597175722119</v>
      </c>
      <c r="N13" s="1">
        <f t="shared" si="4"/>
        <v>62.0285970985405</v>
      </c>
      <c r="O13" s="1">
        <f t="shared" si="4"/>
        <v>57.05491897863385</v>
      </c>
      <c r="P13" s="1">
        <f t="shared" si="4"/>
        <v>50.80887365320069</v>
      </c>
      <c r="Q13" s="1">
        <f t="shared" si="4"/>
        <v>44.09216234584363</v>
      </c>
      <c r="R13">
        <f>AVERAGE(B13:Q13)</f>
        <v>45.09322100304081</v>
      </c>
    </row>
    <row r="14" spans="2:17" ht="12.75">
      <c r="B14">
        <f>B13-45.09</f>
        <v>-5.568418411636543</v>
      </c>
      <c r="C14">
        <f aca="true" t="shared" si="5" ref="C14:Q14">C13-45.09</f>
        <v>-7.858048287783475</v>
      </c>
      <c r="D14">
        <f t="shared" si="5"/>
        <v>-9.301104712118587</v>
      </c>
      <c r="E14">
        <f t="shared" si="5"/>
        <v>-10.405192635259056</v>
      </c>
      <c r="F14">
        <f t="shared" si="5"/>
        <v>-10.542851643232638</v>
      </c>
      <c r="G14">
        <f t="shared" si="5"/>
        <v>-9.66107191177295</v>
      </c>
      <c r="H14">
        <f t="shared" si="5"/>
        <v>-7.914905975294488</v>
      </c>
      <c r="I14">
        <f t="shared" si="5"/>
        <v>-5.288233668950426</v>
      </c>
      <c r="J14">
        <f t="shared" si="5"/>
        <v>-0.44013483212896176</v>
      </c>
      <c r="K14">
        <f t="shared" si="5"/>
        <v>4.965618952000028</v>
      </c>
      <c r="L14">
        <f t="shared" si="5"/>
        <v>11.545355341390092</v>
      </c>
      <c r="M14">
        <f t="shared" si="5"/>
        <v>16.89597175722119</v>
      </c>
      <c r="N14">
        <f t="shared" si="5"/>
        <v>16.938597098540498</v>
      </c>
      <c r="O14">
        <f t="shared" si="5"/>
        <v>11.964918978633847</v>
      </c>
      <c r="P14">
        <f t="shared" si="5"/>
        <v>5.7188736532006885</v>
      </c>
      <c r="Q14">
        <f t="shared" si="5"/>
        <v>-0.9978376541563705</v>
      </c>
    </row>
    <row r="15" spans="1:17" ht="12.75">
      <c r="A15" t="s">
        <v>37</v>
      </c>
      <c r="B15">
        <v>2964</v>
      </c>
      <c r="C15">
        <v>3234</v>
      </c>
      <c r="D15">
        <v>3437</v>
      </c>
      <c r="E15">
        <v>3626</v>
      </c>
      <c r="F15">
        <v>3659</v>
      </c>
      <c r="G15">
        <v>3500</v>
      </c>
      <c r="H15">
        <v>3244</v>
      </c>
      <c r="I15">
        <v>2939</v>
      </c>
      <c r="J15">
        <v>2499</v>
      </c>
      <c r="K15">
        <v>2194</v>
      </c>
      <c r="L15">
        <v>1928</v>
      </c>
      <c r="M15">
        <v>1782</v>
      </c>
      <c r="N15">
        <v>1763</v>
      </c>
      <c r="O15">
        <v>1917</v>
      </c>
      <c r="P15">
        <v>2157</v>
      </c>
      <c r="Q15">
        <v>2566</v>
      </c>
    </row>
    <row r="17" spans="1:17" ht="12.75">
      <c r="A17" t="s">
        <v>0</v>
      </c>
      <c r="B17">
        <f>(100000*(B15/3200)/4.095-(B15/3200))-150</f>
        <v>22468.12136904762</v>
      </c>
      <c r="C17">
        <f aca="true" t="shared" si="6" ref="C17:Q17">(100000*(C15/3200)/4.095-(C15/3200))-150</f>
        <v>24528.476554487184</v>
      </c>
      <c r="D17">
        <f t="shared" si="6"/>
        <v>26077.558416132477</v>
      </c>
      <c r="E17">
        <f t="shared" si="6"/>
        <v>27519.80704594017</v>
      </c>
      <c r="F17">
        <f t="shared" si="6"/>
        <v>27771.62823527168</v>
      </c>
      <c r="G17">
        <f t="shared" si="6"/>
        <v>26558.30795940171</v>
      </c>
      <c r="H17">
        <f t="shared" si="6"/>
        <v>24604.78600579976</v>
      </c>
      <c r="I17">
        <f t="shared" si="6"/>
        <v>22277.347740766178</v>
      </c>
      <c r="J17">
        <f t="shared" si="6"/>
        <v>18919.73188301282</v>
      </c>
      <c r="K17">
        <f t="shared" si="6"/>
        <v>16592.293617979245</v>
      </c>
      <c r="L17">
        <f t="shared" si="6"/>
        <v>14562.462213064713</v>
      </c>
      <c r="M17">
        <f t="shared" si="6"/>
        <v>13448.3442239011</v>
      </c>
      <c r="N17">
        <f t="shared" si="6"/>
        <v>13303.356266407205</v>
      </c>
      <c r="O17">
        <f t="shared" si="6"/>
        <v>14478.521816620882</v>
      </c>
      <c r="P17">
        <f t="shared" si="6"/>
        <v>16309.948648122714</v>
      </c>
      <c r="Q17">
        <f t="shared" si="6"/>
        <v>19431.005206807084</v>
      </c>
    </row>
    <row r="19" spans="1:18" ht="12.75">
      <c r="A19" s="2" t="s">
        <v>1</v>
      </c>
      <c r="B19" s="1">
        <f>(1/((1/4450)*LN(B17/47000)+1/298))-273</f>
        <v>40.494292480927015</v>
      </c>
      <c r="C19" s="1">
        <f aca="true" t="shared" si="7" ref="C19:Q19">(1/((1/4450)*LN(C17/47000)+1/298))-273</f>
        <v>38.568509594149134</v>
      </c>
      <c r="D19" s="1">
        <f t="shared" si="7"/>
        <v>37.238279760244495</v>
      </c>
      <c r="E19" s="1">
        <f t="shared" si="7"/>
        <v>36.07833986135432</v>
      </c>
      <c r="F19" s="1">
        <f t="shared" si="7"/>
        <v>35.88291947888973</v>
      </c>
      <c r="G19" s="1">
        <f t="shared" si="7"/>
        <v>36.84367965990339</v>
      </c>
      <c r="H19" s="1">
        <f t="shared" si="7"/>
        <v>38.50076327035839</v>
      </c>
      <c r="I19" s="1">
        <f t="shared" si="7"/>
        <v>40.68272772495624</v>
      </c>
      <c r="J19" s="1">
        <f t="shared" si="7"/>
        <v>44.33707959096023</v>
      </c>
      <c r="K19" s="1">
        <f t="shared" si="7"/>
        <v>47.33570255561369</v>
      </c>
      <c r="L19" s="1">
        <f t="shared" si="7"/>
        <v>50.37330378477907</v>
      </c>
      <c r="M19" s="1">
        <f t="shared" si="7"/>
        <v>52.25449179928518</v>
      </c>
      <c r="N19" s="1">
        <f t="shared" si="7"/>
        <v>52.51238838939645</v>
      </c>
      <c r="O19" s="1">
        <f t="shared" si="7"/>
        <v>50.509204482858195</v>
      </c>
      <c r="P19" s="1">
        <f t="shared" si="7"/>
        <v>47.73196489067857</v>
      </c>
      <c r="Q19" s="1">
        <f t="shared" si="7"/>
        <v>43.73480887233279</v>
      </c>
      <c r="R19">
        <f>AVERAGE(B19:Q19)</f>
        <v>43.31740351229293</v>
      </c>
    </row>
    <row r="20" spans="2:17" ht="12.75">
      <c r="B20">
        <f>B19-43.32</f>
        <v>-2.825707519072985</v>
      </c>
      <c r="C20">
        <f aca="true" t="shared" si="8" ref="C20:Q20">C19-43.32</f>
        <v>-4.751490405850866</v>
      </c>
      <c r="D20">
        <f t="shared" si="8"/>
        <v>-6.081720239755505</v>
      </c>
      <c r="E20">
        <f t="shared" si="8"/>
        <v>-7.241660138645678</v>
      </c>
      <c r="F20">
        <f t="shared" si="8"/>
        <v>-7.437080521110268</v>
      </c>
      <c r="G20">
        <f t="shared" si="8"/>
        <v>-6.476320340096613</v>
      </c>
      <c r="H20">
        <f t="shared" si="8"/>
        <v>-4.819236729641609</v>
      </c>
      <c r="I20">
        <f t="shared" si="8"/>
        <v>-2.637272275043763</v>
      </c>
      <c r="J20">
        <f t="shared" si="8"/>
        <v>1.017079590960229</v>
      </c>
      <c r="K20">
        <f t="shared" si="8"/>
        <v>4.015702555613693</v>
      </c>
      <c r="L20">
        <f t="shared" si="8"/>
        <v>7.053303784779068</v>
      </c>
      <c r="M20">
        <f t="shared" si="8"/>
        <v>8.934491799285176</v>
      </c>
      <c r="N20">
        <f t="shared" si="8"/>
        <v>9.192388389396449</v>
      </c>
      <c r="O20">
        <f t="shared" si="8"/>
        <v>7.1892044828581945</v>
      </c>
      <c r="P20">
        <f t="shared" si="8"/>
        <v>4.4119648906785685</v>
      </c>
      <c r="Q20">
        <f t="shared" si="8"/>
        <v>0.4148088723327916</v>
      </c>
    </row>
    <row r="21" spans="1:17" ht="12.75">
      <c r="A21" t="s">
        <v>38</v>
      </c>
      <c r="B21">
        <v>3002</v>
      </c>
      <c r="C21">
        <v>3177</v>
      </c>
      <c r="D21">
        <v>3295</v>
      </c>
      <c r="E21">
        <v>3431</v>
      </c>
      <c r="F21">
        <v>3476</v>
      </c>
      <c r="G21">
        <v>3343</v>
      </c>
      <c r="H21">
        <v>3152</v>
      </c>
      <c r="I21">
        <v>2954</v>
      </c>
      <c r="J21">
        <v>2660</v>
      </c>
      <c r="K21">
        <v>2483</v>
      </c>
      <c r="L21">
        <v>2325</v>
      </c>
      <c r="M21">
        <v>2243</v>
      </c>
      <c r="N21">
        <v>2250</v>
      </c>
      <c r="O21">
        <v>2337</v>
      </c>
      <c r="P21">
        <v>2462</v>
      </c>
      <c r="Q21">
        <v>2730</v>
      </c>
    </row>
    <row r="23" spans="1:17" ht="12.75">
      <c r="A23" t="s">
        <v>0</v>
      </c>
      <c r="B23">
        <f>(100000*(B21/3200)/4.095-(B21/3200))-150</f>
        <v>22758.09728403541</v>
      </c>
      <c r="C23">
        <f aca="true" t="shared" si="9" ref="C23:Q23">(100000*(C21/3200)/4.095-(C21/3200))-150</f>
        <v>24093.512682005494</v>
      </c>
      <c r="D23">
        <f t="shared" si="9"/>
        <v>24993.9642074939</v>
      </c>
      <c r="E23">
        <f t="shared" si="9"/>
        <v>26031.772745344933</v>
      </c>
      <c r="F23">
        <f t="shared" si="9"/>
        <v>26375.165276251526</v>
      </c>
      <c r="G23">
        <f t="shared" si="9"/>
        <v>25360.249573794263</v>
      </c>
      <c r="H23">
        <f t="shared" si="9"/>
        <v>23902.739053724054</v>
      </c>
      <c r="I23">
        <f t="shared" si="9"/>
        <v>22391.81191773504</v>
      </c>
      <c r="J23">
        <f t="shared" si="9"/>
        <v>20148.3140491453</v>
      </c>
      <c r="K23">
        <f t="shared" si="9"/>
        <v>18797.6367609127</v>
      </c>
      <c r="L23">
        <f t="shared" si="9"/>
        <v>17591.947430173994</v>
      </c>
      <c r="M23">
        <f t="shared" si="9"/>
        <v>16966.209929410867</v>
      </c>
      <c r="N23">
        <f t="shared" si="9"/>
        <v>17019.626545329673</v>
      </c>
      <c r="O23">
        <f t="shared" si="9"/>
        <v>17683.518771749084</v>
      </c>
      <c r="P23">
        <f t="shared" si="9"/>
        <v>18637.38691315629</v>
      </c>
      <c r="Q23">
        <f t="shared" si="9"/>
        <v>20682.480208333334</v>
      </c>
    </row>
    <row r="25" spans="1:17" ht="12.75">
      <c r="A25" t="s">
        <v>1</v>
      </c>
      <c r="B25">
        <f>(1/((1/4450)*LN(B23/47000)+1/298))-273</f>
        <v>40.2113392219934</v>
      </c>
      <c r="C25">
        <f aca="true" t="shared" si="10" ref="C25:Q25">(1/((1/4450)*LN(C23/47000)+1/298))-273</f>
        <v>38.959308680813876</v>
      </c>
      <c r="D25">
        <f t="shared" si="10"/>
        <v>38.1589427949487</v>
      </c>
      <c r="E25">
        <f t="shared" si="10"/>
        <v>37.27629241101317</v>
      </c>
      <c r="F25">
        <f t="shared" si="10"/>
        <v>36.99303662456947</v>
      </c>
      <c r="G25">
        <f t="shared" si="10"/>
        <v>37.84272639466661</v>
      </c>
      <c r="H25">
        <f t="shared" si="10"/>
        <v>39.13325741900485</v>
      </c>
      <c r="I25">
        <f t="shared" si="10"/>
        <v>40.56944672124331</v>
      </c>
      <c r="J25">
        <f t="shared" si="10"/>
        <v>42.91967699838568</v>
      </c>
      <c r="K25">
        <f t="shared" si="10"/>
        <v>44.483658209793475</v>
      </c>
      <c r="L25">
        <f t="shared" si="10"/>
        <v>45.99230958959936</v>
      </c>
      <c r="M25">
        <f t="shared" si="10"/>
        <v>46.82263526861391</v>
      </c>
      <c r="N25">
        <f t="shared" si="10"/>
        <v>46.75039671543732</v>
      </c>
      <c r="O25">
        <f t="shared" si="10"/>
        <v>45.873635310840996</v>
      </c>
      <c r="P25">
        <f t="shared" si="10"/>
        <v>44.677702228138344</v>
      </c>
      <c r="Q25">
        <f t="shared" si="10"/>
        <v>42.33390224785495</v>
      </c>
    </row>
    <row r="27" spans="1:17" ht="12.75">
      <c r="A27" t="s">
        <v>39</v>
      </c>
      <c r="B27">
        <v>3042</v>
      </c>
      <c r="C27">
        <v>3168</v>
      </c>
      <c r="D27">
        <v>3254</v>
      </c>
      <c r="E27">
        <v>3408</v>
      </c>
      <c r="F27">
        <v>3441</v>
      </c>
      <c r="G27">
        <v>3326</v>
      </c>
      <c r="H27">
        <v>3162</v>
      </c>
      <c r="I27">
        <v>3007</v>
      </c>
      <c r="J27">
        <v>2752</v>
      </c>
      <c r="K27">
        <v>2628</v>
      </c>
      <c r="L27">
        <v>2498</v>
      </c>
      <c r="M27">
        <v>2435</v>
      </c>
      <c r="N27">
        <v>2417</v>
      </c>
      <c r="O27">
        <v>2467</v>
      </c>
      <c r="P27">
        <v>2578</v>
      </c>
      <c r="Q27">
        <v>2809</v>
      </c>
    </row>
    <row r="29" spans="1:17" ht="12.75">
      <c r="A29" t="s">
        <v>0</v>
      </c>
      <c r="B29">
        <f>(100000*(B27/3200)/4.095-(B27/3200))-150</f>
        <v>23063.335089285716</v>
      </c>
      <c r="C29">
        <f aca="true" t="shared" si="11" ref="C29:Q29">(100000*(C27/3200)/4.095-(C27/3200))-150</f>
        <v>24024.834175824177</v>
      </c>
      <c r="D29">
        <f t="shared" si="11"/>
        <v>24681.095457112333</v>
      </c>
      <c r="E29">
        <f t="shared" si="11"/>
        <v>25856.26100732601</v>
      </c>
      <c r="F29">
        <f t="shared" si="11"/>
        <v>26108.082196657506</v>
      </c>
      <c r="G29">
        <f t="shared" si="11"/>
        <v>25230.523506562884</v>
      </c>
      <c r="H29">
        <f t="shared" si="11"/>
        <v>23979.048505036633</v>
      </c>
      <c r="I29">
        <f t="shared" si="11"/>
        <v>22796.2520096917</v>
      </c>
      <c r="J29">
        <f t="shared" si="11"/>
        <v>20850.361001221</v>
      </c>
      <c r="K29">
        <f t="shared" si="11"/>
        <v>19904.123804945055</v>
      </c>
      <c r="L29">
        <f t="shared" si="11"/>
        <v>18912.100937881565</v>
      </c>
      <c r="M29">
        <f t="shared" si="11"/>
        <v>18431.351394612335</v>
      </c>
      <c r="N29">
        <f t="shared" si="11"/>
        <v>18293.994382249693</v>
      </c>
      <c r="O29">
        <f t="shared" si="11"/>
        <v>18675.541638812578</v>
      </c>
      <c r="P29">
        <f t="shared" si="11"/>
        <v>19522.576548382174</v>
      </c>
      <c r="Q29">
        <f t="shared" si="11"/>
        <v>21285.324873702688</v>
      </c>
    </row>
    <row r="31" spans="1:17" ht="12.75">
      <c r="A31" t="s">
        <v>1</v>
      </c>
      <c r="B31">
        <f>(1/((1/4450)*LN(B29/47000)+1/298))-273</f>
        <v>39.91790284131184</v>
      </c>
      <c r="C31">
        <f aca="true" t="shared" si="12" ref="C31:Q31">(1/((1/4450)*LN(C29/47000)+1/298))-273</f>
        <v>39.02174873010972</v>
      </c>
      <c r="D31">
        <f t="shared" si="12"/>
        <v>38.43325604847337</v>
      </c>
      <c r="E31">
        <f t="shared" si="12"/>
        <v>37.4227165511964</v>
      </c>
      <c r="F31">
        <f t="shared" si="12"/>
        <v>37.21298021662676</v>
      </c>
      <c r="G31">
        <f t="shared" si="12"/>
        <v>37.954120933284</v>
      </c>
      <c r="H31">
        <f t="shared" si="12"/>
        <v>39.06348860641401</v>
      </c>
      <c r="I31">
        <f t="shared" si="12"/>
        <v>40.174414917374236</v>
      </c>
      <c r="J31">
        <f t="shared" si="12"/>
        <v>42.15336187729872</v>
      </c>
      <c r="K31">
        <f t="shared" si="12"/>
        <v>43.19339552323004</v>
      </c>
      <c r="L31">
        <f t="shared" si="12"/>
        <v>44.34620905064065</v>
      </c>
      <c r="M31">
        <f t="shared" si="12"/>
        <v>44.93000789284815</v>
      </c>
      <c r="N31">
        <f t="shared" si="12"/>
        <v>45.1000091584948</v>
      </c>
      <c r="O31">
        <f t="shared" si="12"/>
        <v>44.63132880033692</v>
      </c>
      <c r="P31">
        <f t="shared" si="12"/>
        <v>43.628851971862844</v>
      </c>
      <c r="Q31">
        <f t="shared" si="12"/>
        <v>41.69321354490967</v>
      </c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Giuliani Walter</dc:creator>
  <cp:keywords/>
  <dc:description/>
  <cp:lastModifiedBy> Giuliani Valter</cp:lastModifiedBy>
  <cp:lastPrinted>2001-03-29T00:44:02Z</cp:lastPrinted>
  <dcterms:created xsi:type="dcterms:W3CDTF">2001-03-28T18:11:28Z</dcterms:created>
  <dcterms:modified xsi:type="dcterms:W3CDTF">2005-11-20T16:40:14Z</dcterms:modified>
  <cp:category/>
  <cp:version/>
  <cp:contentType/>
  <cp:contentStatus/>
</cp:coreProperties>
</file>